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esktop\Files\Website Update\20250417 1Q25 &amp; KPI\"/>
    </mc:Choice>
  </mc:AlternateContent>
  <xr:revisionPtr revIDLastSave="0" documentId="13_ncr:1_{66869296-1A6B-43B4-8C86-5D06A31AB081}" xr6:coauthVersionLast="36" xr6:coauthVersionMax="47" xr10:uidLastSave="{00000000-0000-0000-0000-000000000000}"/>
  <bookViews>
    <workbookView xWindow="255" yWindow="675" windowWidth="15330" windowHeight="114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Y7" i="1" l="1"/>
  <c r="Y9" i="1" l="1"/>
  <c r="Y11" i="1" l="1"/>
  <c r="Y10" i="1"/>
  <c r="Y8" i="1"/>
  <c r="Y6" i="1"/>
  <c r="Y5" i="1"/>
  <c r="X11" i="1" l="1"/>
  <c r="X10" i="1"/>
  <c r="X9" i="1"/>
  <c r="X8" i="1"/>
  <c r="X6" i="1"/>
  <c r="X5" i="1"/>
  <c r="W11" i="1" l="1"/>
  <c r="W10" i="1"/>
  <c r="W9" i="1"/>
  <c r="W8" i="1"/>
  <c r="W6" i="1"/>
  <c r="W5" i="1"/>
  <c r="U6" i="1" l="1"/>
  <c r="U5" i="1"/>
  <c r="K11" i="1"/>
  <c r="L11" i="1" s="1"/>
  <c r="M11" i="1" s="1"/>
  <c r="S9" i="1"/>
  <c r="S11" i="1"/>
  <c r="T11" i="1" s="1"/>
  <c r="O11" i="1"/>
  <c r="S10" i="1"/>
  <c r="T10" i="1" s="1"/>
  <c r="T9" i="1" l="1"/>
  <c r="U9" i="1" s="1"/>
  <c r="U10" i="1"/>
  <c r="U11" i="1"/>
  <c r="P11" i="1"/>
  <c r="Q11" i="1" s="1"/>
</calcChain>
</file>

<file path=xl/sharedStrings.xml><?xml version="1.0" encoding="utf-8"?>
<sst xmlns="http://schemas.openxmlformats.org/spreadsheetml/2006/main" count="77" uniqueCount="38">
  <si>
    <t>1Q2022</t>
    <phoneticPr fontId="1" type="noConversion"/>
  </si>
  <si>
    <t>2Q2022</t>
    <phoneticPr fontId="1" type="noConversion"/>
  </si>
  <si>
    <t>3Q2022</t>
  </si>
  <si>
    <t>4Q2022</t>
    <phoneticPr fontId="1" type="noConversion"/>
  </si>
  <si>
    <t>1Q2023</t>
  </si>
  <si>
    <t>2Q2023</t>
  </si>
  <si>
    <t>3Q2023</t>
  </si>
  <si>
    <t>4Q2023</t>
  </si>
  <si>
    <t>1Q2019</t>
    <phoneticPr fontId="1" type="noConversion"/>
  </si>
  <si>
    <t>2Q2019</t>
    <phoneticPr fontId="1" type="noConversion"/>
  </si>
  <si>
    <t>3Q2019</t>
    <phoneticPr fontId="1" type="noConversion"/>
  </si>
  <si>
    <t>4Q2019</t>
    <phoneticPr fontId="1" type="noConversion"/>
  </si>
  <si>
    <t>1Q2020</t>
    <phoneticPr fontId="1" type="noConversion"/>
  </si>
  <si>
    <t>2Q2020</t>
    <phoneticPr fontId="1" type="noConversion"/>
  </si>
  <si>
    <t>3Q2020</t>
    <phoneticPr fontId="1" type="noConversion"/>
  </si>
  <si>
    <t>4Q2020</t>
    <phoneticPr fontId="1" type="noConversion"/>
  </si>
  <si>
    <t>1Q2021</t>
    <phoneticPr fontId="1" type="noConversion"/>
  </si>
  <si>
    <t>2Q2021</t>
    <phoneticPr fontId="1" type="noConversion"/>
  </si>
  <si>
    <t>3Q2021</t>
    <phoneticPr fontId="1" type="noConversion"/>
  </si>
  <si>
    <t>4Q2021</t>
    <phoneticPr fontId="1" type="noConversion"/>
  </si>
  <si>
    <t>-</t>
  </si>
  <si>
    <t>1Q2024</t>
  </si>
  <si>
    <t>注:</t>
  </si>
  <si>
    <t>2Q2024</t>
    <phoneticPr fontId="1" type="noConversion"/>
  </si>
  <si>
    <t>3Q2024</t>
    <phoneticPr fontId="1" type="noConversion"/>
  </si>
  <si>
    <t>4Q2024</t>
    <phoneticPr fontId="1" type="noConversion"/>
  </si>
  <si>
    <r>
      <rPr>
        <b/>
        <sz val="14"/>
        <color rgb="FF000000"/>
        <rFont val="Microsoft YaHei UI"/>
        <family val="2"/>
        <charset val="134"/>
      </rPr>
      <t>中国联合网络通信（香港）股份有限公司</t>
    </r>
    <phoneticPr fontId="1" type="noConversion"/>
  </si>
  <si>
    <r>
      <rPr>
        <sz val="12"/>
        <color theme="1"/>
        <rFont val="Microsoft YaHei UI"/>
        <family val="2"/>
        <charset val="134"/>
      </rPr>
      <t>其中︰联网通信收入</t>
    </r>
  </si>
  <si>
    <r>
      <rPr>
        <b/>
        <sz val="12"/>
        <color theme="1"/>
        <rFont val="Microsoft YaHei UI"/>
        <family val="2"/>
        <charset val="134"/>
      </rPr>
      <t>财务摘要</t>
    </r>
    <r>
      <rPr>
        <b/>
        <sz val="12"/>
        <color theme="1"/>
        <rFont val="Calibri"/>
        <family val="2"/>
      </rPr>
      <t xml:space="preserve">: </t>
    </r>
    <r>
      <rPr>
        <b/>
        <sz val="12"/>
        <color theme="1"/>
        <rFont val="Microsoft YaHei UI"/>
        <family val="2"/>
        <charset val="134"/>
      </rPr>
      <t>季度</t>
    </r>
  </si>
  <si>
    <r>
      <rPr>
        <sz val="12"/>
        <color theme="1"/>
        <rFont val="Microsoft YaHei UI"/>
        <family val="2"/>
        <charset val="134"/>
      </rPr>
      <t>营业收入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Microsoft YaHei UI"/>
        <family val="2"/>
        <charset val="134"/>
      </rPr>
      <t>人民币百万元</t>
    </r>
    <r>
      <rPr>
        <sz val="12"/>
        <color theme="1"/>
        <rFont val="Calibri"/>
        <family val="2"/>
      </rPr>
      <t>)</t>
    </r>
    <phoneticPr fontId="1" type="noConversion"/>
  </si>
  <si>
    <r>
      <rPr>
        <sz val="12"/>
        <color theme="1"/>
        <rFont val="Microsoft YaHei UI"/>
        <family val="2"/>
        <charset val="134"/>
      </rPr>
      <t>服务收入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Microsoft YaHei UI"/>
        <family val="2"/>
        <charset val="134"/>
      </rPr>
      <t>人民币百万元</t>
    </r>
    <r>
      <rPr>
        <sz val="12"/>
        <color theme="1"/>
        <rFont val="Calibri"/>
        <family val="2"/>
      </rPr>
      <t>)</t>
    </r>
    <phoneticPr fontId="1" type="noConversion"/>
  </si>
  <si>
    <r>
      <t>EBITDA (</t>
    </r>
    <r>
      <rPr>
        <sz val="12"/>
        <color theme="1"/>
        <rFont val="Microsoft YaHei UI"/>
        <family val="2"/>
        <charset val="134"/>
      </rPr>
      <t>人民币百万元</t>
    </r>
    <r>
      <rPr>
        <sz val="12"/>
        <color theme="1"/>
        <rFont val="Calibri"/>
        <family val="2"/>
      </rPr>
      <t>)</t>
    </r>
    <phoneticPr fontId="1" type="noConversion"/>
  </si>
  <si>
    <r>
      <rPr>
        <sz val="12"/>
        <color theme="1"/>
        <rFont val="Microsoft YaHei UI"/>
        <family val="2"/>
        <charset val="134"/>
      </rPr>
      <t>本公司权益持有者应占盈利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Microsoft YaHei UI"/>
        <family val="2"/>
        <charset val="134"/>
      </rPr>
      <t>人民币百万元</t>
    </r>
    <r>
      <rPr>
        <sz val="12"/>
        <color theme="1"/>
        <rFont val="Calibri"/>
        <family val="2"/>
      </rPr>
      <t>)</t>
    </r>
    <phoneticPr fontId="1" type="noConversion"/>
  </si>
  <si>
    <r>
      <rPr>
        <sz val="12"/>
        <color theme="1"/>
        <rFont val="Microsoft YaHei UI"/>
        <family val="2"/>
        <charset val="134"/>
      </rPr>
      <t>每股基本盈利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Microsoft YaHei UI"/>
        <family val="2"/>
        <charset val="134"/>
      </rPr>
      <t>人民币</t>
    </r>
    <r>
      <rPr>
        <sz val="12"/>
        <color theme="1"/>
        <rFont val="Calibri"/>
        <family val="2"/>
      </rPr>
      <t>)</t>
    </r>
    <phoneticPr fontId="1" type="noConversion"/>
  </si>
  <si>
    <r>
      <t xml:space="preserve">            </t>
    </r>
    <r>
      <rPr>
        <sz val="12"/>
        <color theme="1"/>
        <rFont val="Microsoft YaHei UI"/>
        <family val="2"/>
        <charset val="134"/>
      </rPr>
      <t>算网数智收入</t>
    </r>
    <phoneticPr fontId="1" type="noConversion"/>
  </si>
  <si>
    <t>2.自2024年起，收入分析时，将网间结算按照所属业务类型划归至联网通信业务，2023年有关数据以同口径列示。</t>
    <phoneticPr fontId="1" type="noConversion"/>
  </si>
  <si>
    <t>1.联网通信包含移动联网、宽带联网、电视联网、专线联网、信息业务及通信业务。算网数智包含联通云、数据中心、数科集成、数据服务、智能服务及网信安全业务。</t>
    <phoneticPr fontId="1" type="noConversion"/>
  </si>
  <si>
    <t>1Q2025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</si>
</sst>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#,##0_ "/>
  </numFmts>
  <fonts count="11" x14ac:knownFonts="1">
    <font>
      <sz val="12"/>
      <color theme="1"/>
      <name val="Calibri"/>
      <family val="2"/>
      <charset val="134"/>
    </font>
    <font>
      <sz val="9"/>
      <name val="Calibri"/>
      <family val="2"/>
      <charset val="134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charset val="134"/>
    </font>
    <font>
      <sz val="12"/>
      <color theme="1"/>
      <name val="Microsoft YaHei UI"/>
      <family val="2"/>
      <charset val="134"/>
    </font>
    <font>
      <b/>
      <sz val="14"/>
      <color rgb="FF000000"/>
      <name val="Microsoft YaHei UI"/>
      <family val="2"/>
      <charset val="134"/>
    </font>
    <font>
      <b/>
      <sz val="12"/>
      <color theme="1"/>
      <name val="Microsoft YaHei UI"/>
      <family val="2"/>
      <charset val="134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7" fontId="2" fillId="0" borderId="1" xfId="0" applyNumberFormat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3" fontId="4" fillId="2" borderId="0" xfId="0" applyNumberFormat="1" applyFont="1" applyFill="1">
      <alignment vertical="center"/>
    </xf>
    <xf numFmtId="3" fontId="0" fillId="2" borderId="0" xfId="0" applyNumberFormat="1" applyFill="1">
      <alignment vertical="center"/>
    </xf>
    <xf numFmtId="0" fontId="5" fillId="0" borderId="0" xfId="0" applyFont="1" applyAlignment="1">
      <alignment horizontal="left" vertical="center"/>
    </xf>
    <xf numFmtId="176" fontId="0" fillId="2" borderId="1" xfId="0" applyNumberFormat="1" applyFill="1" applyBorder="1">
      <alignment vertical="center"/>
    </xf>
    <xf numFmtId="3" fontId="6" fillId="3" borderId="0" xfId="0" applyNumberFormat="1" applyFont="1" applyFill="1">
      <alignment vertical="center"/>
    </xf>
    <xf numFmtId="3" fontId="6" fillId="0" borderId="0" xfId="0" applyNumberFormat="1" applyFont="1">
      <alignment vertical="center"/>
    </xf>
    <xf numFmtId="176" fontId="6" fillId="2" borderId="1" xfId="0" applyNumberFormat="1" applyFont="1" applyFill="1" applyBorder="1">
      <alignment vertical="center"/>
    </xf>
    <xf numFmtId="2" fontId="0" fillId="2" borderId="1" xfId="0" applyNumberFormat="1" applyFill="1" applyBorder="1">
      <alignment vertical="center"/>
    </xf>
    <xf numFmtId="177" fontId="0" fillId="3" borderId="0" xfId="0" applyNumberForma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0" xfId="0" applyFont="1" applyFill="1" applyAlignment="1">
      <alignment horizontal="left" vertical="center" indent="1"/>
    </xf>
    <xf numFmtId="0" fontId="3" fillId="0" borderId="1" xfId="0" applyFont="1" applyBorder="1">
      <alignment vertical="center"/>
    </xf>
    <xf numFmtId="0" fontId="0" fillId="3" borderId="0" xfId="0" applyFont="1" applyFill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6"/>
  <sheetViews>
    <sheetView showGridLines="0" tabSelected="1" zoomScaleNormal="100" zoomScaleSheetLayoutView="70" workbookViewId="0">
      <pane xSplit="1" ySplit="4" topLeftCell="V5" activePane="bottomRight" state="frozen"/>
      <selection pane="topRight" activeCell="C1" sqref="C1"/>
      <selection pane="bottomLeft" activeCell="A5" sqref="A5"/>
      <selection pane="bottomRight" activeCell="V13" sqref="V13"/>
    </sheetView>
  </sheetViews>
  <sheetFormatPr defaultColWidth="8.875" defaultRowHeight="15.75" x14ac:dyDescent="0.25"/>
  <cols>
    <col min="1" max="1" width="48.375" customWidth="1"/>
    <col min="2" max="26" width="15.5" customWidth="1"/>
  </cols>
  <sheetData>
    <row r="1" spans="1:26" ht="21" x14ac:dyDescent="0.25">
      <c r="A1" s="20" t="s">
        <v>26</v>
      </c>
    </row>
    <row r="2" spans="1:26" s="2" customFormat="1" ht="18" x14ac:dyDescent="0.25">
      <c r="A2" s="2" t="s">
        <v>28</v>
      </c>
    </row>
    <row r="3" spans="1:26" s="3" customFormat="1" x14ac:dyDescent="0.25"/>
    <row r="4" spans="1:26" s="1" customFormat="1" x14ac:dyDescent="0.25">
      <c r="A4" s="21"/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0</v>
      </c>
      <c r="O4" s="4" t="s">
        <v>1</v>
      </c>
      <c r="P4" s="4" t="s">
        <v>2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21</v>
      </c>
      <c r="W4" s="4" t="s">
        <v>23</v>
      </c>
      <c r="X4" s="4" t="s">
        <v>24</v>
      </c>
      <c r="Y4" s="4" t="s">
        <v>25</v>
      </c>
      <c r="Z4" s="4" t="s">
        <v>37</v>
      </c>
    </row>
    <row r="5" spans="1:26" ht="18" customHeight="1" x14ac:dyDescent="0.25">
      <c r="A5" s="3" t="s">
        <v>29</v>
      </c>
      <c r="B5" s="7">
        <v>73147</v>
      </c>
      <c r="C5" s="7">
        <v>71807</v>
      </c>
      <c r="D5" s="7">
        <v>72166</v>
      </c>
      <c r="E5" s="7">
        <v>73395</v>
      </c>
      <c r="F5" s="7">
        <v>73824</v>
      </c>
      <c r="G5" s="7">
        <v>76573</v>
      </c>
      <c r="H5" s="7">
        <v>74958</v>
      </c>
      <c r="I5" s="7">
        <v>78483</v>
      </c>
      <c r="J5" s="7">
        <v>82272</v>
      </c>
      <c r="K5" s="7">
        <v>81902</v>
      </c>
      <c r="L5" s="7">
        <v>80315</v>
      </c>
      <c r="M5" s="7">
        <v>83365</v>
      </c>
      <c r="N5" s="7">
        <v>89022</v>
      </c>
      <c r="O5" s="7">
        <v>87239</v>
      </c>
      <c r="P5" s="7">
        <v>87717</v>
      </c>
      <c r="Q5" s="7">
        <v>90966</v>
      </c>
      <c r="R5" s="7">
        <v>97222</v>
      </c>
      <c r="S5" s="7">
        <v>94611</v>
      </c>
      <c r="T5" s="14">
        <v>89860</v>
      </c>
      <c r="U5" s="14">
        <f>372597-R5-S5-T5</f>
        <v>90904</v>
      </c>
      <c r="V5" s="14">
        <v>99496</v>
      </c>
      <c r="W5" s="14">
        <f>197341-V5</f>
        <v>97845</v>
      </c>
      <c r="X5" s="14">
        <f>290123-W5-V5</f>
        <v>92782</v>
      </c>
      <c r="Y5" s="14">
        <f>389589-X5-W5-V5</f>
        <v>99466</v>
      </c>
      <c r="Z5" s="14">
        <v>103354</v>
      </c>
    </row>
    <row r="6" spans="1:26" ht="18" customHeight="1" x14ac:dyDescent="0.25">
      <c r="A6" s="22" t="s">
        <v>30</v>
      </c>
      <c r="B6" s="8">
        <v>66802</v>
      </c>
      <c r="C6" s="8">
        <v>66155</v>
      </c>
      <c r="D6" s="8">
        <v>65575</v>
      </c>
      <c r="E6" s="8">
        <v>65854</v>
      </c>
      <c r="F6" s="8">
        <v>68307</v>
      </c>
      <c r="G6" s="8">
        <v>70028</v>
      </c>
      <c r="H6" s="8">
        <v>69014</v>
      </c>
      <c r="I6" s="8">
        <v>68465</v>
      </c>
      <c r="J6" s="8">
        <v>73924</v>
      </c>
      <c r="K6" s="8">
        <v>74750</v>
      </c>
      <c r="L6" s="8">
        <v>73710</v>
      </c>
      <c r="M6" s="8">
        <v>73769</v>
      </c>
      <c r="N6" s="8">
        <v>81197</v>
      </c>
      <c r="O6" s="8">
        <v>79774</v>
      </c>
      <c r="P6" s="8">
        <v>78683</v>
      </c>
      <c r="Q6" s="8">
        <v>79694</v>
      </c>
      <c r="R6" s="8">
        <v>86115</v>
      </c>
      <c r="S6" s="8">
        <v>84930</v>
      </c>
      <c r="T6" s="13">
        <v>81475</v>
      </c>
      <c r="U6" s="13">
        <f>335170-R6-S6-T6</f>
        <v>82650</v>
      </c>
      <c r="V6" s="13">
        <v>89043</v>
      </c>
      <c r="W6" s="13">
        <f>175656-V6</f>
        <v>86613</v>
      </c>
      <c r="X6" s="13">
        <f>258786-W6-V6</f>
        <v>83130</v>
      </c>
      <c r="Y6" s="13">
        <f>345976-X6-W6-V6</f>
        <v>87190</v>
      </c>
      <c r="Z6" s="13">
        <v>90881</v>
      </c>
    </row>
    <row r="7" spans="1:26" ht="18" customHeight="1" x14ac:dyDescent="0.25">
      <c r="A7" s="22" t="s">
        <v>27</v>
      </c>
      <c r="B7" s="17" t="s">
        <v>20</v>
      </c>
      <c r="C7" s="17" t="s">
        <v>20</v>
      </c>
      <c r="D7" s="17" t="s">
        <v>20</v>
      </c>
      <c r="E7" s="17" t="s">
        <v>20</v>
      </c>
      <c r="F7" s="17" t="s">
        <v>20</v>
      </c>
      <c r="G7" s="17" t="s">
        <v>20</v>
      </c>
      <c r="H7" s="17" t="s">
        <v>20</v>
      </c>
      <c r="I7" s="17" t="s">
        <v>20</v>
      </c>
      <c r="J7" s="17" t="s">
        <v>20</v>
      </c>
      <c r="K7" s="17" t="s">
        <v>20</v>
      </c>
      <c r="L7" s="17" t="s">
        <v>20</v>
      </c>
      <c r="M7" s="17" t="s">
        <v>20</v>
      </c>
      <c r="N7" s="17" t="s">
        <v>20</v>
      </c>
      <c r="O7" s="17" t="s">
        <v>20</v>
      </c>
      <c r="P7" s="17" t="s">
        <v>20</v>
      </c>
      <c r="Q7" s="17" t="s">
        <v>20</v>
      </c>
      <c r="R7" s="17" t="s">
        <v>20</v>
      </c>
      <c r="S7" s="17" t="s">
        <v>20</v>
      </c>
      <c r="T7" s="17" t="s">
        <v>20</v>
      </c>
      <c r="U7" s="17" t="s">
        <v>20</v>
      </c>
      <c r="V7" s="13">
        <v>65317</v>
      </c>
      <c r="W7" s="13">
        <v>65971</v>
      </c>
      <c r="X7" s="13">
        <v>64968</v>
      </c>
      <c r="Y7" s="13">
        <f>261329-X7-W7-V7</f>
        <v>65073</v>
      </c>
      <c r="Z7" s="13">
        <v>66062</v>
      </c>
    </row>
    <row r="8" spans="1:26" ht="18" customHeight="1" x14ac:dyDescent="0.25">
      <c r="A8" s="22" t="s">
        <v>34</v>
      </c>
      <c r="B8" s="17" t="s">
        <v>20</v>
      </c>
      <c r="C8" s="17" t="s">
        <v>20</v>
      </c>
      <c r="D8" s="17" t="s">
        <v>20</v>
      </c>
      <c r="E8" s="17" t="s">
        <v>20</v>
      </c>
      <c r="F8" s="17" t="s">
        <v>20</v>
      </c>
      <c r="G8" s="17" t="s">
        <v>20</v>
      </c>
      <c r="H8" s="17" t="s">
        <v>20</v>
      </c>
      <c r="I8" s="17" t="s">
        <v>20</v>
      </c>
      <c r="J8" s="17" t="s">
        <v>20</v>
      </c>
      <c r="K8" s="17" t="s">
        <v>20</v>
      </c>
      <c r="L8" s="17" t="s">
        <v>20</v>
      </c>
      <c r="M8" s="17" t="s">
        <v>20</v>
      </c>
      <c r="N8" s="17" t="s">
        <v>20</v>
      </c>
      <c r="O8" s="17" t="s">
        <v>20</v>
      </c>
      <c r="P8" s="17" t="s">
        <v>20</v>
      </c>
      <c r="Q8" s="17" t="s">
        <v>20</v>
      </c>
      <c r="R8" s="17" t="s">
        <v>20</v>
      </c>
      <c r="S8" s="17" t="s">
        <v>20</v>
      </c>
      <c r="T8" s="17" t="s">
        <v>20</v>
      </c>
      <c r="U8" s="17" t="s">
        <v>20</v>
      </c>
      <c r="V8" s="13">
        <v>23215</v>
      </c>
      <c r="W8" s="13">
        <f>43536-V8</f>
        <v>20321</v>
      </c>
      <c r="X8" s="13">
        <f>61127-W8-V8</f>
        <v>17591</v>
      </c>
      <c r="Y8" s="13">
        <f>82487-X8-W8-V8</f>
        <v>21360</v>
      </c>
      <c r="Z8" s="13">
        <v>24279</v>
      </c>
    </row>
    <row r="9" spans="1:26" ht="18" customHeight="1" x14ac:dyDescent="0.25">
      <c r="A9" s="3" t="s">
        <v>31</v>
      </c>
      <c r="B9" s="7">
        <v>25012</v>
      </c>
      <c r="C9" s="7">
        <v>24495</v>
      </c>
      <c r="D9" s="7">
        <v>23638</v>
      </c>
      <c r="E9" s="7">
        <v>21213</v>
      </c>
      <c r="F9" s="7">
        <v>23561</v>
      </c>
      <c r="G9" s="7">
        <v>25891</v>
      </c>
      <c r="H9" s="7">
        <v>24248</v>
      </c>
      <c r="I9" s="7">
        <v>20439</v>
      </c>
      <c r="J9" s="7">
        <v>23638</v>
      </c>
      <c r="K9" s="7">
        <v>25851</v>
      </c>
      <c r="L9" s="7">
        <v>25848</v>
      </c>
      <c r="M9" s="7">
        <v>20984</v>
      </c>
      <c r="N9" s="7">
        <v>25031</v>
      </c>
      <c r="O9" s="7">
        <v>26381</v>
      </c>
      <c r="P9" s="7">
        <v>25323</v>
      </c>
      <c r="Q9" s="7">
        <v>22434</v>
      </c>
      <c r="R9" s="7">
        <v>25730</v>
      </c>
      <c r="S9" s="7">
        <f>53545-R9</f>
        <v>27815</v>
      </c>
      <c r="T9" s="14">
        <f>78819-R9-S9</f>
        <v>25274</v>
      </c>
      <c r="U9" s="14">
        <f>99812-R9-S9-T9</f>
        <v>20993</v>
      </c>
      <c r="V9" s="14">
        <v>26613</v>
      </c>
      <c r="W9" s="14">
        <f>55011-V9</f>
        <v>28398</v>
      </c>
      <c r="X9" s="14">
        <f>80396-W9-V9</f>
        <v>25385</v>
      </c>
      <c r="Y9" s="14">
        <f>99424-X9-W9-V9</f>
        <v>19028</v>
      </c>
      <c r="Z9" s="14">
        <v>26061</v>
      </c>
    </row>
    <row r="10" spans="1:26" ht="18" customHeight="1" x14ac:dyDescent="0.25">
      <c r="A10" s="24" t="s">
        <v>32</v>
      </c>
      <c r="B10" s="8">
        <v>3675</v>
      </c>
      <c r="C10" s="8">
        <v>3202</v>
      </c>
      <c r="D10" s="8">
        <v>2946</v>
      </c>
      <c r="E10" s="8">
        <v>1507</v>
      </c>
      <c r="F10" s="8">
        <v>3166</v>
      </c>
      <c r="G10" s="8">
        <v>4403</v>
      </c>
      <c r="H10" s="8">
        <v>3255</v>
      </c>
      <c r="I10" s="8">
        <v>1669</v>
      </c>
      <c r="J10" s="8">
        <v>3843</v>
      </c>
      <c r="K10" s="8">
        <v>5324</v>
      </c>
      <c r="L10" s="8">
        <v>3756</v>
      </c>
      <c r="M10" s="8">
        <v>1445</v>
      </c>
      <c r="N10" s="8">
        <v>4634</v>
      </c>
      <c r="O10" s="8">
        <v>6323</v>
      </c>
      <c r="P10" s="8">
        <v>4710</v>
      </c>
      <c r="Q10" s="8">
        <v>1078</v>
      </c>
      <c r="R10" s="8">
        <v>5155</v>
      </c>
      <c r="S10" s="8">
        <f>12391-5155</f>
        <v>7236</v>
      </c>
      <c r="T10" s="13">
        <f>17246-R10-S10</f>
        <v>4855</v>
      </c>
      <c r="U10" s="13">
        <f>18726-R10-S10-T10</f>
        <v>1480</v>
      </c>
      <c r="V10" s="13">
        <v>5613</v>
      </c>
      <c r="W10" s="13">
        <f>13793-V10</f>
        <v>8180</v>
      </c>
      <c r="X10" s="13">
        <f>19030-W10-V10</f>
        <v>5237</v>
      </c>
      <c r="Y10" s="13">
        <f>20613-X10-W10-V10</f>
        <v>1583</v>
      </c>
      <c r="Z10" s="13">
        <v>5929</v>
      </c>
    </row>
    <row r="11" spans="1:26" ht="18" customHeight="1" x14ac:dyDescent="0.25">
      <c r="A11" s="23" t="s">
        <v>33</v>
      </c>
      <c r="B11" s="16">
        <v>0.12</v>
      </c>
      <c r="C11" s="16">
        <v>0.1</v>
      </c>
      <c r="D11" s="16">
        <v>9.6000000000000002E-2</v>
      </c>
      <c r="E11" s="16">
        <v>0.05</v>
      </c>
      <c r="F11" s="16">
        <v>0.10299999999999999</v>
      </c>
      <c r="G11" s="16">
        <v>0.14399999999999999</v>
      </c>
      <c r="H11" s="16">
        <v>0.11</v>
      </c>
      <c r="I11" s="16">
        <v>0.06</v>
      </c>
      <c r="J11" s="16">
        <v>0.13</v>
      </c>
      <c r="K11" s="16">
        <f>0.3-J11</f>
        <v>0.16999999999999998</v>
      </c>
      <c r="L11" s="16">
        <f>0.422-J11-K11</f>
        <v>0.122</v>
      </c>
      <c r="M11" s="16">
        <f>0.47-J11-K11-L11</f>
        <v>4.7999999999999987E-2</v>
      </c>
      <c r="N11" s="12">
        <v>0.151</v>
      </c>
      <c r="O11" s="12">
        <f>0.358-N11</f>
        <v>0.20699999999999999</v>
      </c>
      <c r="P11" s="12">
        <f>0.512-O11-N11</f>
        <v>0.15400000000000005</v>
      </c>
      <c r="Q11" s="12">
        <f>0.547-N11-O11-P11</f>
        <v>3.4999999999999976E-2</v>
      </c>
      <c r="R11" s="12">
        <v>0.16800000000000001</v>
      </c>
      <c r="S11" s="12">
        <f>0.405-R11</f>
        <v>0.23700000000000002</v>
      </c>
      <c r="T11" s="15">
        <f>0.564-S11-R11</f>
        <v>0.15899999999999995</v>
      </c>
      <c r="U11" s="15">
        <f>0.612-R11-S11-T11</f>
        <v>4.7999999999999987E-2</v>
      </c>
      <c r="V11" s="15">
        <v>0.183</v>
      </c>
      <c r="W11" s="15">
        <f>0.451-V11</f>
        <v>0.26800000000000002</v>
      </c>
      <c r="X11" s="15">
        <f>0.622-W11-V11</f>
        <v>0.17099999999999999</v>
      </c>
      <c r="Y11" s="15">
        <f>0.674-X11-W11-V11</f>
        <v>5.2000000000000102E-2</v>
      </c>
      <c r="Z11" s="15">
        <v>0.19400000000000001</v>
      </c>
    </row>
    <row r="12" spans="1:26" ht="18" customHeight="1" x14ac:dyDescent="0.25">
      <c r="A12" s="6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5" customFormat="1" ht="18" customHeight="1" x14ac:dyDescent="0.25">
      <c r="A13" t="s">
        <v>22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7.25" x14ac:dyDescent="0.25">
      <c r="A14" s="18" t="s">
        <v>36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7.25" x14ac:dyDescent="0.25">
      <c r="A15" s="19" t="s">
        <v>35</v>
      </c>
    </row>
    <row r="16" spans="1:26" x14ac:dyDescent="0.25">
      <c r="A16" s="3"/>
    </row>
  </sheetData>
  <phoneticPr fontId="1" type="noConversion"/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Hans Han</cp:lastModifiedBy>
  <cp:lastPrinted>2017-08-15T13:35:57Z</cp:lastPrinted>
  <dcterms:created xsi:type="dcterms:W3CDTF">2012-10-24T06:38:56Z</dcterms:created>
  <dcterms:modified xsi:type="dcterms:W3CDTF">2025-04-15T03:34:57Z</dcterms:modified>
</cp:coreProperties>
</file>